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ongolie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33" i="1" l="1"/>
  <c r="D37" i="1" s="1"/>
  <c r="H32" i="1" s="1"/>
  <c r="D27" i="1"/>
  <c r="D30" i="1" s="1"/>
  <c r="H31" i="1" s="1"/>
  <c r="D26" i="1"/>
  <c r="D21" i="1"/>
  <c r="D20" i="1"/>
  <c r="C20" i="1"/>
  <c r="D19" i="1"/>
  <c r="D23" i="1" s="1"/>
  <c r="H30" i="1" s="1"/>
  <c r="D16" i="1"/>
  <c r="H29" i="1" s="1"/>
  <c r="C12" i="1"/>
  <c r="D12" i="1" s="1"/>
  <c r="D11" i="1"/>
  <c r="D10" i="1"/>
  <c r="D14" i="1" s="1"/>
  <c r="A1" i="1"/>
  <c r="H28" i="1" l="1"/>
  <c r="H27" i="1"/>
  <c r="H34" i="1" s="1"/>
  <c r="H38" i="1" s="1"/>
</calcChain>
</file>

<file path=xl/sharedStrings.xml><?xml version="1.0" encoding="utf-8"?>
<sst xmlns="http://schemas.openxmlformats.org/spreadsheetml/2006/main" count="59" uniqueCount="44">
  <si>
    <t>PAYS:</t>
  </si>
  <si>
    <t>Mongolie</t>
  </si>
  <si>
    <t>Nb jours:</t>
  </si>
  <si>
    <t>Arrivée le 08/09/2012 et départ le 01/10/2012 (arrivée et retour Zamind Uud)</t>
  </si>
  <si>
    <t>Monnaie:</t>
  </si>
  <si>
    <t>Tugrik Mongol</t>
  </si>
  <si>
    <t>Taux de change (1€=):</t>
  </si>
  <si>
    <t>Ville</t>
  </si>
  <si>
    <t>Hotel</t>
  </si>
  <si>
    <t>Prix/pers (devise)</t>
  </si>
  <si>
    <t>Prix/pers (€)</t>
  </si>
  <si>
    <t>Ulan-Bator</t>
  </si>
  <si>
    <t>Khongor Guesthouse</t>
  </si>
  <si>
    <t>Logement</t>
  </si>
  <si>
    <t>TOTAL Hotels</t>
  </si>
  <si>
    <t>Repas</t>
  </si>
  <si>
    <t>TOTAL Repas</t>
  </si>
  <si>
    <t>Type</t>
  </si>
  <si>
    <t>Trajet</t>
  </si>
  <si>
    <t>Train couchette</t>
  </si>
  <si>
    <t>Zamynd-Uud -&gt; UB</t>
  </si>
  <si>
    <t>UB -&gt; Zamynd-Uud</t>
  </si>
  <si>
    <t>Frontière en train</t>
  </si>
  <si>
    <t>Zamynd-Uud -&gt; Erlian</t>
  </si>
  <si>
    <t>Transports</t>
  </si>
  <si>
    <t>TOTAL Transports</t>
  </si>
  <si>
    <t>Excursion</t>
  </si>
  <si>
    <t>Tour de 20 jours</t>
  </si>
  <si>
    <t>Classic Tour</t>
  </si>
  <si>
    <t>Coût par jour / personne (€):</t>
  </si>
  <si>
    <t>Oulan Bator</t>
  </si>
  <si>
    <t>Visite Temple</t>
  </si>
  <si>
    <t>Total:</t>
  </si>
  <si>
    <t>Logements:</t>
  </si>
  <si>
    <t>Repas:</t>
  </si>
  <si>
    <t>Excursions</t>
  </si>
  <si>
    <t>TOTAL Excursions</t>
  </si>
  <si>
    <t>Transports:</t>
  </si>
  <si>
    <t>Excursions:</t>
  </si>
  <si>
    <t>Autres:</t>
  </si>
  <si>
    <t>Toilettes</t>
  </si>
  <si>
    <t>Prévisionnel</t>
  </si>
  <si>
    <t>Autres</t>
  </si>
  <si>
    <t>TOTAL 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</si>
</sst>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b/>
      <sz val="10"/>
      <color rgb="FFF5F2E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5DEE7"/>
        <bgColor indexed="64"/>
      </patternFill>
    </fill>
    <fill>
      <patternFill patternType="solid">
        <fgColor rgb="FFF5F2E3"/>
        <bgColor indexed="64"/>
      </patternFill>
    </fill>
    <fill>
      <patternFill patternType="solid">
        <fgColor rgb="FFD6D6AD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ck">
        <color rgb="FFD6D6AD"/>
      </left>
      <right/>
      <top style="thick">
        <color rgb="FFD6D6AD"/>
      </top>
      <bottom style="thick">
        <color rgb="FFD6D6AD"/>
      </bottom>
      <diagonal/>
    </border>
    <border>
      <left/>
      <right/>
      <top style="thick">
        <color rgb="FFD6D6AD"/>
      </top>
      <bottom style="thick">
        <color rgb="FFD6D6AD"/>
      </bottom>
      <diagonal/>
    </border>
    <border>
      <left/>
      <right style="thick">
        <color rgb="FFD6D6AD"/>
      </right>
      <top style="thick">
        <color rgb="FFD6D6AD"/>
      </top>
      <bottom style="thick">
        <color rgb="FFD6D6AD"/>
      </bottom>
      <diagonal/>
    </border>
    <border>
      <left style="thick">
        <color rgb="FFD6D6AD"/>
      </left>
      <right/>
      <top style="thick">
        <color rgb="FFD6D6AD"/>
      </top>
      <bottom/>
      <diagonal/>
    </border>
    <border>
      <left/>
      <right/>
      <top style="thick">
        <color rgb="FFD6D6AD"/>
      </top>
      <bottom/>
      <diagonal/>
    </border>
    <border>
      <left/>
      <right style="thick">
        <color rgb="FFD6D6AD"/>
      </right>
      <top style="thick">
        <color rgb="FFD6D6AD"/>
      </top>
      <bottom/>
      <diagonal/>
    </border>
    <border>
      <left style="thick">
        <color rgb="FFD6D6AD"/>
      </left>
      <right/>
      <top/>
      <bottom/>
      <diagonal/>
    </border>
    <border>
      <left/>
      <right style="thick">
        <color rgb="FFD6D6AD"/>
      </right>
      <top/>
      <bottom/>
      <diagonal/>
    </border>
    <border>
      <left style="thick">
        <color rgb="FFD6D6AD"/>
      </left>
      <right/>
      <top/>
      <bottom style="thick">
        <color rgb="FFD6D6AD"/>
      </bottom>
      <diagonal/>
    </border>
    <border>
      <left/>
      <right/>
      <top/>
      <bottom style="thick">
        <color rgb="FFD6D6AD"/>
      </bottom>
      <diagonal/>
    </border>
    <border>
      <left/>
      <right style="thick">
        <color rgb="FFD6D6AD"/>
      </right>
      <top/>
      <bottom style="thick">
        <color rgb="FFD6D6AD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theme="2" tint="-0.499984740745262"/>
      </right>
      <top/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theme="2" tint="-0.499984740745262"/>
      </right>
      <top style="dotted">
        <color indexed="64"/>
      </top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medium">
        <color theme="2" tint="-0.499984740745262"/>
      </bottom>
      <diagonal/>
    </border>
    <border>
      <left/>
      <right/>
      <top style="dotted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dotted">
        <color indexed="64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/>
    <xf numFmtId="164" fontId="4" fillId="4" borderId="6" xfId="0" applyNumberFormat="1" applyFont="1" applyFill="1" applyBorder="1" applyAlignment="1">
      <alignment horizontal="center"/>
    </xf>
    <xf numFmtId="0" fontId="4" fillId="4" borderId="7" xfId="0" applyFont="1" applyFill="1" applyBorder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164" fontId="4" fillId="4" borderId="8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right"/>
    </xf>
    <xf numFmtId="0" fontId="4" fillId="4" borderId="9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0" xfId="0" applyFont="1" applyFill="1" applyBorder="1"/>
    <xf numFmtId="0" fontId="4" fillId="4" borderId="11" xfId="0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3" fillId="3" borderId="1" xfId="0" applyFont="1" applyFill="1" applyBorder="1"/>
    <xf numFmtId="164" fontId="3" fillId="3" borderId="3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7" fillId="6" borderId="1" xfId="0" applyFont="1" applyFill="1" applyBorder="1"/>
    <xf numFmtId="164" fontId="7" fillId="6" borderId="3" xfId="0" applyNumberFormat="1" applyFont="1" applyFill="1" applyBorder="1" applyAlignment="1">
      <alignment horizontal="center"/>
    </xf>
    <xf numFmtId="0" fontId="3" fillId="4" borderId="1" xfId="0" applyFont="1" applyFill="1" applyBorder="1"/>
    <xf numFmtId="164" fontId="3" fillId="4" borderId="3" xfId="0" applyNumberFormat="1" applyFont="1" applyFill="1" applyBorder="1" applyAlignment="1">
      <alignment horizontal="center"/>
    </xf>
    <xf numFmtId="3" fontId="4" fillId="4" borderId="5" xfId="0" applyNumberFormat="1" applyFont="1" applyFill="1" applyBorder="1"/>
    <xf numFmtId="0" fontId="3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3" fontId="4" fillId="4" borderId="0" xfId="0" applyNumberFormat="1" applyFont="1" applyFill="1" applyBorder="1"/>
    <xf numFmtId="0" fontId="4" fillId="5" borderId="15" xfId="0" applyFont="1" applyFill="1" applyBorder="1"/>
    <xf numFmtId="0" fontId="3" fillId="5" borderId="16" xfId="0" applyFont="1" applyFill="1" applyBorder="1"/>
    <xf numFmtId="2" fontId="3" fillId="5" borderId="17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8" xfId="0" applyFont="1" applyFill="1" applyBorder="1"/>
    <xf numFmtId="0" fontId="4" fillId="4" borderId="19" xfId="0" applyFont="1" applyFill="1" applyBorder="1" applyAlignment="1">
      <alignment horizontal="right"/>
    </xf>
    <xf numFmtId="2" fontId="4" fillId="4" borderId="20" xfId="0" applyNumberFormat="1" applyFont="1" applyFill="1" applyBorder="1" applyAlignment="1">
      <alignment horizontal="left"/>
    </xf>
    <xf numFmtId="0" fontId="4" fillId="4" borderId="21" xfId="0" applyFont="1" applyFill="1" applyBorder="1"/>
    <xf numFmtId="0" fontId="4" fillId="4" borderId="22" xfId="0" applyFont="1" applyFill="1" applyBorder="1" applyAlignment="1">
      <alignment horizontal="right"/>
    </xf>
    <xf numFmtId="2" fontId="4" fillId="4" borderId="23" xfId="0" applyNumberFormat="1" applyFont="1" applyFill="1" applyBorder="1" applyAlignment="1">
      <alignment horizontal="left"/>
    </xf>
    <xf numFmtId="0" fontId="3" fillId="5" borderId="1" xfId="0" applyFont="1" applyFill="1" applyBorder="1"/>
    <xf numFmtId="1" fontId="3" fillId="5" borderId="3" xfId="0" applyNumberFormat="1" applyFont="1" applyFill="1" applyBorder="1" applyAlignment="1">
      <alignment horizontal="center"/>
    </xf>
    <xf numFmtId="0" fontId="4" fillId="4" borderId="22" xfId="0" applyFont="1" applyFill="1" applyBorder="1"/>
    <xf numFmtId="0" fontId="4" fillId="4" borderId="24" xfId="0" applyFont="1" applyFill="1" applyBorder="1"/>
    <xf numFmtId="0" fontId="4" fillId="4" borderId="25" xfId="0" applyFont="1" applyFill="1" applyBorder="1" applyAlignment="1">
      <alignment horizontal="right"/>
    </xf>
    <xf numFmtId="2" fontId="4" fillId="4" borderId="26" xfId="0" applyNumberFormat="1" applyFont="1" applyFill="1" applyBorder="1" applyAlignment="1">
      <alignment horizontal="left"/>
    </xf>
    <xf numFmtId="0" fontId="7" fillId="7" borderId="1" xfId="0" applyFont="1" applyFill="1" applyBorder="1"/>
    <xf numFmtId="4" fontId="7" fillId="7" borderId="3" xfId="0" applyNumberFormat="1" applyFont="1" applyFill="1" applyBorder="1" applyAlignment="1">
      <alignment horizontal="center"/>
    </xf>
    <xf numFmtId="2" fontId="3" fillId="5" borderId="27" xfId="0" applyNumberFormat="1" applyFont="1" applyFill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Mongolie!$A$1</c:f>
          <c:strCache>
            <c:ptCount val="1"/>
            <c:pt idx="0">
              <c:v>BUDGET Mongolie</c:v>
            </c:pt>
          </c:strCache>
        </c:strRef>
      </c:tx>
      <c:layout/>
      <c:overlay val="0"/>
      <c:txPr>
        <a:bodyPr/>
        <a:lstStyle/>
        <a:p>
          <a:pPr>
            <a:defRPr b="1" baseline="0">
              <a:solidFill>
                <a:schemeClr val="bg2">
                  <a:lumMod val="25000"/>
                </a:schemeClr>
              </a:solidFill>
            </a:defRPr>
          </a:pPr>
          <a:endParaRPr lang="fr-FR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5DEE7"/>
              </a:solidFill>
            </c:spPr>
          </c:dPt>
          <c:dPt>
            <c:idx val="1"/>
            <c:bubble3D val="0"/>
            <c:spPr>
              <a:solidFill>
                <a:srgbClr val="993366"/>
              </a:solidFill>
            </c:spPr>
          </c:dPt>
          <c:dPt>
            <c:idx val="2"/>
            <c:bubble3D val="0"/>
            <c:spPr>
              <a:solidFill>
                <a:srgbClr val="F5F2E3"/>
              </a:solidFill>
            </c:spPr>
          </c:dPt>
          <c:dPt>
            <c:idx val="3"/>
            <c:bubble3D val="0"/>
            <c:spPr>
              <a:solidFill>
                <a:srgbClr val="D6D6AD"/>
              </a:solidFill>
            </c:spPr>
          </c:dPt>
          <c:dPt>
            <c:idx val="4"/>
            <c:bubble3D val="0"/>
            <c:spPr>
              <a:solidFill>
                <a:srgbClr val="660066"/>
              </a:solidFill>
            </c:spPr>
          </c:dPt>
          <c:dLbls>
            <c:dLbl>
              <c:idx val="0"/>
              <c:layout>
                <c:manualLayout>
                  <c:x val="-9.4676963456491056E-2"/>
                  <c:y val="-2.97254050140284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8395315970119116E-2"/>
                  <c:y val="-5.35045705493709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2746113466585906E-2"/>
                  <c:y val="-2.96207801611005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8997254189380178"/>
                  <c:y val="-7.43560503212962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(Mongolie!$B$14,Mongolie!$B$16,Mongolie!$B$23,Mongolie!$B$30,Mongolie!$B$37)</c:f>
              <c:strCache>
                <c:ptCount val="5"/>
                <c:pt idx="0">
                  <c:v>Logement</c:v>
                </c:pt>
                <c:pt idx="1">
                  <c:v>Repas</c:v>
                </c:pt>
                <c:pt idx="2">
                  <c:v>Transports</c:v>
                </c:pt>
                <c:pt idx="3">
                  <c:v>Excursions</c:v>
                </c:pt>
                <c:pt idx="4">
                  <c:v>Autres</c:v>
                </c:pt>
              </c:strCache>
            </c:strRef>
          </c:cat>
          <c:val>
            <c:numRef>
              <c:f>(Mongolie!$D$14,Mongolie!$D$16,Mongolie!$D$23,Mongolie!$D$30,Mongolie!$D$37)</c:f>
              <c:numCache>
                <c:formatCode>0.0</c:formatCode>
                <c:ptCount val="5"/>
                <c:pt idx="0">
                  <c:v>17.120992067925371</c:v>
                </c:pt>
                <c:pt idx="1">
                  <c:v>27.267903027594681</c:v>
                </c:pt>
                <c:pt idx="2">
                  <c:v>39.688302982906933</c:v>
                </c:pt>
                <c:pt idx="3" formatCode="0">
                  <c:v>858.73086805943467</c:v>
                </c:pt>
                <c:pt idx="4" formatCode="#,##0.00">
                  <c:v>5.5859680482627641E-2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chemeClr val="bg2">
          <a:lumMod val="50000"/>
        </a:schemeClr>
      </a:solidFill>
      <a:prstDash val="solid"/>
    </a:ln>
    <a:effectLst>
      <a:softEdge rad="12700"/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142875</xdr:rowOff>
    </xdr:from>
    <xdr:to>
      <xdr:col>11</xdr:col>
      <xdr:colOff>381000</xdr:colOff>
      <xdr:row>23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DM/Suivi%20Budget%20par%20pay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aits"/>
      <sheetName val="Chine"/>
      <sheetName val="Mongolie"/>
      <sheetName val="Tibet"/>
      <sheetName val="Népal"/>
      <sheetName val="Inde"/>
      <sheetName val="Thailande"/>
      <sheetName val="Birmanie"/>
      <sheetName val="Laos"/>
      <sheetName val="Vietnam"/>
      <sheetName val="Cambodge"/>
      <sheetName val="Australie"/>
      <sheetName val="NZ"/>
      <sheetName val="Ile de Paques"/>
      <sheetName val="Chili"/>
      <sheetName val="Argentine"/>
      <sheetName val="Bolivie"/>
      <sheetName val="Perou"/>
      <sheetName val="Equateur"/>
    </sheetNames>
    <sheetDataSet>
      <sheetData sheetId="0"/>
      <sheetData sheetId="1"/>
      <sheetData sheetId="2">
        <row r="1">
          <cell r="A1" t="str">
            <v>BUDGET Mongolie</v>
          </cell>
        </row>
        <row r="14">
          <cell r="B14" t="str">
            <v>Logement</v>
          </cell>
          <cell r="D14">
            <v>17.120992067925371</v>
          </cell>
        </row>
        <row r="16">
          <cell r="B16" t="str">
            <v>Repas</v>
          </cell>
          <cell r="D16">
            <v>27.267903027594681</v>
          </cell>
        </row>
        <row r="23">
          <cell r="B23" t="str">
            <v>Transports</v>
          </cell>
          <cell r="D23">
            <v>39.688302982906933</v>
          </cell>
        </row>
        <row r="30">
          <cell r="B30" t="str">
            <v>Excursions</v>
          </cell>
          <cell r="D30">
            <v>858.73086805943467</v>
          </cell>
        </row>
        <row r="37">
          <cell r="B37" t="str">
            <v>Autres</v>
          </cell>
          <cell r="D37">
            <v>5.5859680482627641E-2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/>
  </sheetViews>
  <sheetFormatPr baseColWidth="10" defaultRowHeight="12.75" x14ac:dyDescent="0.2"/>
  <cols>
    <col min="1" max="1" width="22" style="2" customWidth="1"/>
    <col min="2" max="2" width="31.5703125" style="2" customWidth="1"/>
    <col min="3" max="3" width="16.85546875" style="2" bestFit="1" customWidth="1"/>
    <col min="4" max="4" width="15.140625" style="4" customWidth="1"/>
    <col min="5" max="5" width="14.42578125" style="2" customWidth="1"/>
    <col min="6" max="16384" width="11.42578125" style="2"/>
  </cols>
  <sheetData>
    <row r="1" spans="1:5" x14ac:dyDescent="0.2">
      <c r="A1" s="1" t="str">
        <f>"BUDGET "&amp;B3</f>
        <v>BUDGET Mongolie</v>
      </c>
      <c r="C1" s="56"/>
      <c r="D1" s="57"/>
      <c r="E1" s="56"/>
    </row>
    <row r="3" spans="1:5" x14ac:dyDescent="0.2">
      <c r="A3" s="1" t="s">
        <v>0</v>
      </c>
      <c r="B3" s="3" t="s">
        <v>1</v>
      </c>
    </row>
    <row r="4" spans="1:5" x14ac:dyDescent="0.2">
      <c r="A4" s="1" t="s">
        <v>2</v>
      </c>
      <c r="B4" s="3">
        <v>24</v>
      </c>
      <c r="C4" s="5" t="s">
        <v>3</v>
      </c>
    </row>
    <row r="5" spans="1:5" x14ac:dyDescent="0.2">
      <c r="A5" s="1" t="s">
        <v>4</v>
      </c>
      <c r="B5" s="6" t="s">
        <v>5</v>
      </c>
    </row>
    <row r="6" spans="1:5" x14ac:dyDescent="0.2">
      <c r="A6" s="1" t="s">
        <v>6</v>
      </c>
      <c r="B6" s="6">
        <v>1790.2</v>
      </c>
    </row>
    <row r="7" spans="1:5" x14ac:dyDescent="0.2">
      <c r="A7" s="1"/>
      <c r="B7" s="3"/>
    </row>
    <row r="8" spans="1:5" ht="13.5" thickBot="1" x14ac:dyDescent="0.25"/>
    <row r="9" spans="1:5" ht="14.25" thickTop="1" thickBot="1" x14ac:dyDescent="0.25">
      <c r="A9" s="7" t="s">
        <v>7</v>
      </c>
      <c r="B9" s="8" t="s">
        <v>8</v>
      </c>
      <c r="C9" s="8" t="s">
        <v>9</v>
      </c>
      <c r="D9" s="9" t="s">
        <v>10</v>
      </c>
    </row>
    <row r="10" spans="1:5" ht="13.5" thickTop="1" x14ac:dyDescent="0.2">
      <c r="A10" s="10" t="s">
        <v>11</v>
      </c>
      <c r="B10" s="11" t="s">
        <v>12</v>
      </c>
      <c r="C10" s="12">
        <v>9725</v>
      </c>
      <c r="D10" s="13">
        <f>C10/$B$6</f>
        <v>5.4323539269355381</v>
      </c>
    </row>
    <row r="11" spans="1:5" x14ac:dyDescent="0.2">
      <c r="A11" s="14" t="s">
        <v>11</v>
      </c>
      <c r="B11" s="15" t="s">
        <v>12</v>
      </c>
      <c r="C11" s="16">
        <v>9725</v>
      </c>
      <c r="D11" s="17">
        <f>C11/$B$6</f>
        <v>5.4323539269355381</v>
      </c>
    </row>
    <row r="12" spans="1:5" x14ac:dyDescent="0.2">
      <c r="A12" s="14" t="s">
        <v>11</v>
      </c>
      <c r="B12" s="15" t="s">
        <v>12</v>
      </c>
      <c r="C12" s="18">
        <f>22400/2</f>
        <v>11200</v>
      </c>
      <c r="D12" s="17">
        <f>C12/$B$6</f>
        <v>6.2562842140542951</v>
      </c>
    </row>
    <row r="13" spans="1:5" ht="13.5" thickBot="1" x14ac:dyDescent="0.25">
      <c r="A13" s="19"/>
      <c r="B13" s="20"/>
      <c r="C13" s="21"/>
      <c r="D13" s="22"/>
    </row>
    <row r="14" spans="1:5" ht="14.25" thickTop="1" thickBot="1" x14ac:dyDescent="0.25">
      <c r="A14" s="23"/>
      <c r="B14" s="24" t="s">
        <v>13</v>
      </c>
      <c r="C14" s="25" t="s">
        <v>14</v>
      </c>
      <c r="D14" s="26">
        <f>SUM(D10:D13)</f>
        <v>17.120992067925371</v>
      </c>
    </row>
    <row r="15" spans="1:5" ht="14.25" thickTop="1" thickBot="1" x14ac:dyDescent="0.25">
      <c r="B15" s="4"/>
    </row>
    <row r="16" spans="1:5" ht="14.25" thickTop="1" thickBot="1" x14ac:dyDescent="0.25">
      <c r="B16" s="27" t="s">
        <v>15</v>
      </c>
      <c r="C16" s="28" t="s">
        <v>16</v>
      </c>
      <c r="D16" s="29">
        <f>((12600+9100+6000+12900+8000+4200+1200+2650+3600+5000+3600+16880+11900)/2)/$B$6</f>
        <v>27.267903027594681</v>
      </c>
    </row>
    <row r="17" spans="1:8" ht="14.25" thickTop="1" thickBot="1" x14ac:dyDescent="0.25">
      <c r="B17" s="4"/>
    </row>
    <row r="18" spans="1:8" ht="14.25" thickTop="1" thickBot="1" x14ac:dyDescent="0.25">
      <c r="A18" s="7" t="s">
        <v>17</v>
      </c>
      <c r="B18" s="8" t="s">
        <v>18</v>
      </c>
      <c r="C18" s="8" t="s">
        <v>9</v>
      </c>
      <c r="D18" s="9" t="s">
        <v>10</v>
      </c>
    </row>
    <row r="19" spans="1:8" ht="13.5" thickTop="1" x14ac:dyDescent="0.2">
      <c r="A19" s="10" t="s">
        <v>19</v>
      </c>
      <c r="B19" s="11" t="s">
        <v>20</v>
      </c>
      <c r="C19" s="12">
        <v>29500</v>
      </c>
      <c r="D19" s="13">
        <f>C19/$B$6</f>
        <v>16.478605742375152</v>
      </c>
    </row>
    <row r="20" spans="1:8" x14ac:dyDescent="0.2">
      <c r="A20" s="14" t="s">
        <v>19</v>
      </c>
      <c r="B20" s="15" t="s">
        <v>21</v>
      </c>
      <c r="C20" s="16">
        <f>28500+750</f>
        <v>29250</v>
      </c>
      <c r="D20" s="17">
        <f>C20/$B$6</f>
        <v>16.338956541168585</v>
      </c>
    </row>
    <row r="21" spans="1:8" x14ac:dyDescent="0.2">
      <c r="A21" s="14" t="s">
        <v>22</v>
      </c>
      <c r="B21" s="15" t="s">
        <v>23</v>
      </c>
      <c r="C21" s="16">
        <v>12300</v>
      </c>
      <c r="D21" s="17">
        <f>C21/$B$6</f>
        <v>6.8707406993631999</v>
      </c>
    </row>
    <row r="22" spans="1:8" ht="13.5" thickBot="1" x14ac:dyDescent="0.25">
      <c r="A22" s="19"/>
      <c r="B22" s="20"/>
      <c r="C22" s="21"/>
      <c r="D22" s="22"/>
    </row>
    <row r="23" spans="1:8" ht="14.25" thickTop="1" thickBot="1" x14ac:dyDescent="0.25">
      <c r="A23" s="23"/>
      <c r="B23" s="24" t="s">
        <v>24</v>
      </c>
      <c r="C23" s="30" t="s">
        <v>25</v>
      </c>
      <c r="D23" s="31">
        <f>SUM(D19:D22)</f>
        <v>39.688302982906933</v>
      </c>
    </row>
    <row r="24" spans="1:8" ht="14.25" thickTop="1" thickBot="1" x14ac:dyDescent="0.25">
      <c r="B24" s="4"/>
    </row>
    <row r="25" spans="1:8" ht="14.25" thickTop="1" thickBot="1" x14ac:dyDescent="0.25">
      <c r="A25" s="7" t="s">
        <v>7</v>
      </c>
      <c r="B25" s="8" t="s">
        <v>26</v>
      </c>
      <c r="C25" s="8" t="s">
        <v>9</v>
      </c>
      <c r="D25" s="9" t="s">
        <v>10</v>
      </c>
    </row>
    <row r="26" spans="1:8" ht="14.25" thickTop="1" thickBot="1" x14ac:dyDescent="0.25">
      <c r="A26" s="10" t="s">
        <v>27</v>
      </c>
      <c r="B26" s="11" t="s">
        <v>28</v>
      </c>
      <c r="C26" s="32">
        <v>1533800</v>
      </c>
      <c r="D26" s="13">
        <f>C26/$B$6</f>
        <v>856.77577924254274</v>
      </c>
      <c r="F26" s="33" t="s">
        <v>29</v>
      </c>
      <c r="G26" s="34"/>
      <c r="H26" s="35"/>
    </row>
    <row r="27" spans="1:8" ht="13.5" thickBot="1" x14ac:dyDescent="0.25">
      <c r="A27" s="14" t="s">
        <v>30</v>
      </c>
      <c r="B27" s="15" t="s">
        <v>31</v>
      </c>
      <c r="C27" s="36">
        <v>3500</v>
      </c>
      <c r="D27" s="17">
        <f>C27/$B$6</f>
        <v>1.9550888168919673</v>
      </c>
      <c r="F27" s="37"/>
      <c r="G27" s="38" t="s">
        <v>32</v>
      </c>
      <c r="H27" s="39">
        <f>(D14+D16+D23+D30+D37)/$B$4</f>
        <v>39.285996909097683</v>
      </c>
    </row>
    <row r="28" spans="1:8" x14ac:dyDescent="0.2">
      <c r="A28" s="14"/>
      <c r="B28" s="15"/>
      <c r="C28" s="16"/>
      <c r="D28" s="40"/>
      <c r="F28" s="41"/>
      <c r="G28" s="42" t="s">
        <v>33</v>
      </c>
      <c r="H28" s="43">
        <f>D14/B4</f>
        <v>0.71337466949689043</v>
      </c>
    </row>
    <row r="29" spans="1:8" ht="13.5" thickBot="1" x14ac:dyDescent="0.25">
      <c r="A29" s="19"/>
      <c r="B29" s="20"/>
      <c r="C29" s="21"/>
      <c r="D29" s="22"/>
      <c r="F29" s="44"/>
      <c r="G29" s="45" t="s">
        <v>34</v>
      </c>
      <c r="H29" s="46">
        <f>D16/B4</f>
        <v>1.1361626261497784</v>
      </c>
    </row>
    <row r="30" spans="1:8" ht="14.25" thickTop="1" thickBot="1" x14ac:dyDescent="0.25">
      <c r="B30" s="27" t="s">
        <v>35</v>
      </c>
      <c r="C30" s="47" t="s">
        <v>36</v>
      </c>
      <c r="D30" s="48">
        <f>SUM(D26:D29)</f>
        <v>858.73086805943467</v>
      </c>
      <c r="F30" s="44"/>
      <c r="G30" s="45" t="s">
        <v>37</v>
      </c>
      <c r="H30" s="46">
        <f>+D23/B4</f>
        <v>1.6536792909544555</v>
      </c>
    </row>
    <row r="31" spans="1:8" ht="14.25" thickTop="1" thickBot="1" x14ac:dyDescent="0.25">
      <c r="F31" s="44"/>
      <c r="G31" s="49" t="s">
        <v>38</v>
      </c>
      <c r="H31" s="46">
        <f>+D30/B4</f>
        <v>35.780452835809776</v>
      </c>
    </row>
    <row r="32" spans="1:8" ht="14.25" thickTop="1" thickBot="1" x14ac:dyDescent="0.25">
      <c r="A32" s="7" t="s">
        <v>39</v>
      </c>
      <c r="B32" s="8"/>
      <c r="C32" s="8" t="s">
        <v>9</v>
      </c>
      <c r="D32" s="9" t="s">
        <v>10</v>
      </c>
      <c r="F32" s="50"/>
      <c r="G32" s="51" t="s">
        <v>39</v>
      </c>
      <c r="H32" s="52">
        <f>+D37/B4</f>
        <v>2.3274866867761517E-3</v>
      </c>
    </row>
    <row r="33" spans="1:8" ht="14.25" thickTop="1" thickBot="1" x14ac:dyDescent="0.25">
      <c r="A33" s="10" t="s">
        <v>40</v>
      </c>
      <c r="B33" s="11"/>
      <c r="C33" s="12">
        <v>100</v>
      </c>
      <c r="D33" s="13">
        <f>C33/$B$6</f>
        <v>5.5859680482627641E-2</v>
      </c>
    </row>
    <row r="34" spans="1:8" ht="13.5" thickBot="1" x14ac:dyDescent="0.25">
      <c r="A34" s="14"/>
      <c r="B34" s="15"/>
      <c r="C34" s="16"/>
      <c r="D34" s="40"/>
      <c r="F34" s="37"/>
      <c r="G34" s="38" t="s">
        <v>32</v>
      </c>
      <c r="H34" s="39">
        <f>H27*$B$4</f>
        <v>942.86392581834434</v>
      </c>
    </row>
    <row r="35" spans="1:8" ht="13.5" thickBot="1" x14ac:dyDescent="0.25">
      <c r="A35" s="14"/>
      <c r="B35" s="15"/>
      <c r="C35" s="16"/>
      <c r="D35" s="40"/>
    </row>
    <row r="36" spans="1:8" ht="13.5" thickBot="1" x14ac:dyDescent="0.25">
      <c r="A36" s="19"/>
      <c r="B36" s="20"/>
      <c r="C36" s="21"/>
      <c r="D36" s="22"/>
      <c r="F36" s="33" t="s">
        <v>41</v>
      </c>
      <c r="G36" s="34"/>
      <c r="H36" s="35"/>
    </row>
    <row r="37" spans="1:8" ht="14.25" thickTop="1" thickBot="1" x14ac:dyDescent="0.25">
      <c r="B37" s="27" t="s">
        <v>42</v>
      </c>
      <c r="C37" s="53" t="s">
        <v>43</v>
      </c>
      <c r="D37" s="54">
        <f>SUM(D33:D36)</f>
        <v>5.5859680482627641E-2</v>
      </c>
      <c r="F37" s="37"/>
      <c r="G37" s="38" t="s">
        <v>32</v>
      </c>
      <c r="H37" s="39">
        <v>1085</v>
      </c>
    </row>
    <row r="38" spans="1:8" ht="14.25" thickTop="1" thickBot="1" x14ac:dyDescent="0.25">
      <c r="H38" s="55">
        <f>H37-H34</f>
        <v>142.13607418165566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Mongolie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et Kevin</dc:creator>
  <cp:lastModifiedBy>Elise et Kevin</cp:lastModifiedBy>
  <dcterms:created xsi:type="dcterms:W3CDTF">2012-10-05T13:41:00Z</dcterms:created>
  <dcterms:modified xsi:type="dcterms:W3CDTF">2012-10-05T13:42:36Z</dcterms:modified>
</cp:coreProperties>
</file>